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5" windowWidth="14790" windowHeight="8325" activeTab="4"/>
  </bookViews>
  <sheets>
    <sheet name="6.2" sheetId="1" r:id="rId1"/>
    <sheet name="6.3" sheetId="2" r:id="rId2"/>
    <sheet name="6.4" sheetId="3" r:id="rId3"/>
    <sheet name="6.5" sheetId="4" r:id="rId4"/>
    <sheet name="6.6" sheetId="5" r:id="rId5"/>
  </sheets>
  <definedNames/>
  <calcPr fullCalcOnLoad="1"/>
</workbook>
</file>

<file path=xl/sharedStrings.xml><?xml version="1.0" encoding="utf-8"?>
<sst xmlns="http://schemas.openxmlformats.org/spreadsheetml/2006/main" count="59" uniqueCount="19">
  <si>
    <t>σ =</t>
  </si>
  <si>
    <t>Konfidensnivå =</t>
  </si>
  <si>
    <t>Observationer</t>
  </si>
  <si>
    <t>Nedre intervallgräns =</t>
  </si>
  <si>
    <t>Punktskattning =</t>
  </si>
  <si>
    <t>Övre intervallgräns =</t>
  </si>
  <si>
    <t>n =</t>
  </si>
  <si>
    <t>s =</t>
  </si>
  <si>
    <t>Frihetsgrader =</t>
  </si>
  <si>
    <t>Antal observationer totalt =</t>
  </si>
  <si>
    <t>Antal observationer som är "success" =</t>
  </si>
  <si>
    <t>n(1-p) =</t>
  </si>
  <si>
    <r>
      <t>n</t>
    </r>
    <r>
      <rPr>
        <sz val="10"/>
        <rFont val="Symbol"/>
        <family val="1"/>
      </rPr>
      <t>×</t>
    </r>
    <r>
      <rPr>
        <sz val="10"/>
        <rFont val="Arial"/>
        <family val="0"/>
      </rPr>
      <t>p =</t>
    </r>
  </si>
  <si>
    <t>Medelfel =</t>
  </si>
  <si>
    <t>N =</t>
  </si>
  <si>
    <t>Max felmarginal =</t>
  </si>
  <si>
    <t>p =</t>
  </si>
  <si>
    <t>(använd p = 0,5 om hyfsad gissning inte finns)</t>
  </si>
  <si>
    <r>
      <t>a</t>
    </r>
    <r>
      <rPr>
        <sz val="10"/>
        <rFont val="Arial"/>
        <family val="0"/>
      </rPr>
      <t xml:space="preserve"> =</t>
    </r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</si>
</sst>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1">
    <font>
      <sz val="10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sz val="10"/>
      <name val="Symbol"/>
      <family val="1"/>
    </font>
    <font>
      <i/>
      <sz val="10"/>
      <name val="Symbol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9" fontId="0" fillId="0" borderId="14" xfId="0" applyNumberForma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0" fontId="0" fillId="0" borderId="0" xfId="0" applyAlignment="1">
      <alignment/>
    </xf>
    <xf numFmtId="0" fontId="0" fillId="0" borderId="16" xfId="0" applyBorder="1" applyAlignment="1">
      <alignment horizontal="left"/>
    </xf>
    <xf numFmtId="0" fontId="4" fillId="0" borderId="17" xfId="0" applyFont="1" applyBorder="1" applyAlignment="1">
      <alignment horizontal="righ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19" sqref="E19"/>
    </sheetView>
  </sheetViews>
  <sheetFormatPr defaultColWidth="9.140625" defaultRowHeight="12.75"/>
  <cols>
    <col min="2" max="2" width="9.140625" style="1" customWidth="1"/>
    <col min="3" max="3" width="9.140625" style="10" customWidth="1"/>
  </cols>
  <sheetData>
    <row r="1" ht="12.75">
      <c r="E1" t="s">
        <v>2</v>
      </c>
    </row>
    <row r="2" spans="2:5" ht="12.75">
      <c r="B2" s="2" t="s">
        <v>0</v>
      </c>
      <c r="C2" s="10">
        <v>150</v>
      </c>
      <c r="E2">
        <v>690</v>
      </c>
    </row>
    <row r="3" spans="2:5" ht="12.75">
      <c r="B3" s="1" t="s">
        <v>1</v>
      </c>
      <c r="C3" s="11">
        <v>0.99</v>
      </c>
      <c r="E3">
        <v>480</v>
      </c>
    </row>
    <row r="4" ht="12.75">
      <c r="E4">
        <v>455</v>
      </c>
    </row>
    <row r="5" spans="1:5" ht="12.75">
      <c r="A5" s="3"/>
      <c r="B5" s="18" t="s">
        <v>18</v>
      </c>
      <c r="C5" s="12">
        <f>1-C3</f>
        <v>0.010000000000000009</v>
      </c>
      <c r="E5">
        <v>580</v>
      </c>
    </row>
    <row r="6" spans="1:5" ht="12.75">
      <c r="A6" s="4"/>
      <c r="B6" s="5" t="s">
        <v>6</v>
      </c>
      <c r="C6" s="13">
        <f>102-COUNTBLANK(E2:E103)</f>
        <v>18</v>
      </c>
      <c r="E6">
        <v>585</v>
      </c>
    </row>
    <row r="7" spans="1:5" ht="12.75">
      <c r="A7" s="4"/>
      <c r="B7" s="5"/>
      <c r="C7" s="13"/>
      <c r="E7">
        <v>470</v>
      </c>
    </row>
    <row r="8" spans="1:5" ht="12.75">
      <c r="A8" s="4"/>
      <c r="B8" s="5" t="s">
        <v>3</v>
      </c>
      <c r="C8" s="13">
        <f>C9-(ROUND(NORMSINV(1-(C5/2)),2))*C2/SQRT(C6)</f>
        <v>380.7832252269354</v>
      </c>
      <c r="E8">
        <v>360</v>
      </c>
    </row>
    <row r="9" spans="1:5" ht="12.75">
      <c r="A9" s="4"/>
      <c r="B9" s="5" t="s">
        <v>4</v>
      </c>
      <c r="C9" s="13">
        <f>AVERAGE(E2:E103)</f>
        <v>472</v>
      </c>
      <c r="E9">
        <v>441</v>
      </c>
    </row>
    <row r="10" spans="1:5" ht="12.75">
      <c r="A10" s="6"/>
      <c r="B10" s="7" t="s">
        <v>5</v>
      </c>
      <c r="C10" s="17">
        <f>C9+(ROUND(NORMSINV(1-(C5/2)),2))*C2/SQRT(C6)</f>
        <v>563.2167747730647</v>
      </c>
      <c r="E10">
        <v>290</v>
      </c>
    </row>
    <row r="11" ht="12.75">
      <c r="E11">
        <v>620</v>
      </c>
    </row>
    <row r="12" ht="12.75">
      <c r="E12">
        <v>535</v>
      </c>
    </row>
    <row r="13" ht="12.75">
      <c r="E13">
        <v>500</v>
      </c>
    </row>
    <row r="14" ht="12.75">
      <c r="E14">
        <v>435</v>
      </c>
    </row>
    <row r="15" ht="12.75">
      <c r="E15">
        <v>390</v>
      </c>
    </row>
    <row r="16" ht="12.75">
      <c r="E16">
        <v>450</v>
      </c>
    </row>
    <row r="17" ht="12.75">
      <c r="E17">
        <v>285</v>
      </c>
    </row>
    <row r="18" ht="12.75">
      <c r="E18">
        <v>490</v>
      </c>
    </row>
    <row r="19" ht="12.75">
      <c r="E19">
        <v>440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H14" sqref="H14"/>
    </sheetView>
  </sheetViews>
  <sheetFormatPr defaultColWidth="9.140625" defaultRowHeight="12.75"/>
  <cols>
    <col min="3" max="3" width="9.140625" style="10" customWidth="1"/>
  </cols>
  <sheetData>
    <row r="1" spans="2:5" ht="12.75">
      <c r="B1" s="1"/>
      <c r="E1" t="s">
        <v>2</v>
      </c>
    </row>
    <row r="2" spans="2:5" ht="12.75">
      <c r="B2" s="2"/>
      <c r="E2">
        <v>16</v>
      </c>
    </row>
    <row r="3" spans="2:5" ht="12.75">
      <c r="B3" s="1" t="s">
        <v>1</v>
      </c>
      <c r="C3" s="11">
        <v>0.98</v>
      </c>
      <c r="E3">
        <v>15</v>
      </c>
    </row>
    <row r="4" spans="2:5" ht="12.75">
      <c r="B4" s="1"/>
      <c r="E4">
        <v>16</v>
      </c>
    </row>
    <row r="5" spans="1:5" ht="12.75">
      <c r="A5" s="3"/>
      <c r="B5" s="18" t="s">
        <v>18</v>
      </c>
      <c r="C5" s="12">
        <f>1-C3</f>
        <v>0.020000000000000018</v>
      </c>
      <c r="E5">
        <v>14</v>
      </c>
    </row>
    <row r="6" spans="1:5" ht="12.75">
      <c r="A6" s="4"/>
      <c r="B6" s="5" t="s">
        <v>6</v>
      </c>
      <c r="C6" s="13">
        <f>102-COUNTBLANK(E2:E103)</f>
        <v>20</v>
      </c>
      <c r="E6">
        <v>14</v>
      </c>
    </row>
    <row r="7" spans="1:5" ht="12.75">
      <c r="A7" s="4"/>
      <c r="B7" s="8" t="s">
        <v>8</v>
      </c>
      <c r="C7" s="13">
        <f>C6-1</f>
        <v>19</v>
      </c>
      <c r="E7">
        <v>15</v>
      </c>
    </row>
    <row r="8" spans="1:5" ht="12.75">
      <c r="A8" s="4"/>
      <c r="B8" s="5" t="s">
        <v>7</v>
      </c>
      <c r="C8" s="13">
        <f>STDEV(E2:E103)</f>
        <v>0.8750939799154207</v>
      </c>
      <c r="E8">
        <v>16</v>
      </c>
    </row>
    <row r="9" spans="1:5" ht="12.75">
      <c r="A9" s="4"/>
      <c r="B9" s="5" t="s">
        <v>3</v>
      </c>
      <c r="C9" s="13">
        <f>C10-TINV(C5,C7)*C8/SQRT(C6)</f>
        <v>14.85308164273784</v>
      </c>
      <c r="E9">
        <v>15</v>
      </c>
    </row>
    <row r="10" spans="1:5" ht="12.75">
      <c r="A10" s="4"/>
      <c r="B10" s="5" t="s">
        <v>4</v>
      </c>
      <c r="C10" s="13">
        <f>AVERAGE(E2:E103)</f>
        <v>15.35</v>
      </c>
      <c r="E10">
        <v>16</v>
      </c>
    </row>
    <row r="11" spans="1:5" ht="12.75">
      <c r="A11" s="6"/>
      <c r="B11" s="7" t="s">
        <v>5</v>
      </c>
      <c r="C11" s="17">
        <f>C10+TINV(C5,C7)*C8/SQRT(C6)</f>
        <v>15.84691835726216</v>
      </c>
      <c r="E11">
        <v>14</v>
      </c>
    </row>
    <row r="12" spans="2:5" ht="12.75">
      <c r="B12" s="1"/>
      <c r="E12">
        <v>16</v>
      </c>
    </row>
    <row r="13" spans="2:5" ht="12.75">
      <c r="B13" s="1"/>
      <c r="E13">
        <v>15</v>
      </c>
    </row>
    <row r="14" spans="2:5" ht="12.75">
      <c r="B14" s="1"/>
      <c r="E14">
        <v>15</v>
      </c>
    </row>
    <row r="15" spans="2:5" ht="12.75">
      <c r="B15" s="1"/>
      <c r="E15">
        <v>16</v>
      </c>
    </row>
    <row r="16" spans="2:5" ht="12.75">
      <c r="B16" s="1"/>
      <c r="E16">
        <v>15</v>
      </c>
    </row>
    <row r="17" spans="2:5" ht="12.75">
      <c r="B17" s="1"/>
      <c r="E17">
        <v>15</v>
      </c>
    </row>
    <row r="18" spans="2:5" ht="12.75">
      <c r="B18" s="1"/>
      <c r="E18">
        <v>17</v>
      </c>
    </row>
    <row r="19" spans="2:5" ht="12.75">
      <c r="B19" s="1"/>
      <c r="E19">
        <v>15</v>
      </c>
    </row>
    <row r="20" ht="12.75">
      <c r="E20">
        <v>17</v>
      </c>
    </row>
    <row r="21" ht="12.75">
      <c r="E21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21" sqref="F21"/>
    </sheetView>
  </sheetViews>
  <sheetFormatPr defaultColWidth="9.140625" defaultRowHeight="12.75"/>
  <cols>
    <col min="3" max="3" width="9.140625" style="10" customWidth="1"/>
  </cols>
  <sheetData>
    <row r="1" spans="2:8" ht="12.75">
      <c r="B1" s="1"/>
      <c r="G1" s="1" t="s">
        <v>9</v>
      </c>
      <c r="H1">
        <v>25</v>
      </c>
    </row>
    <row r="2" spans="2:8" ht="12.75">
      <c r="B2" s="2"/>
      <c r="G2" s="1" t="s">
        <v>10</v>
      </c>
      <c r="H2">
        <v>17</v>
      </c>
    </row>
    <row r="3" spans="2:3" ht="12.75">
      <c r="B3" s="1" t="s">
        <v>1</v>
      </c>
      <c r="C3" s="11">
        <v>0.95</v>
      </c>
    </row>
    <row r="4" ht="12.75">
      <c r="B4" s="1"/>
    </row>
    <row r="5" spans="1:3" ht="12.75">
      <c r="A5" s="3"/>
      <c r="B5" s="18" t="s">
        <v>18</v>
      </c>
      <c r="C5" s="12">
        <f>1-C3</f>
        <v>0.050000000000000044</v>
      </c>
    </row>
    <row r="6" spans="1:3" ht="12.75">
      <c r="A6" s="4"/>
      <c r="B6" s="5" t="s">
        <v>12</v>
      </c>
      <c r="C6" s="13">
        <f>H2</f>
        <v>17</v>
      </c>
    </row>
    <row r="7" spans="1:3" ht="12.75">
      <c r="A7" s="4"/>
      <c r="B7" s="8" t="s">
        <v>11</v>
      </c>
      <c r="C7" s="13">
        <f>H1-H2</f>
        <v>8</v>
      </c>
    </row>
    <row r="8" spans="1:3" ht="12.75">
      <c r="A8" s="4"/>
      <c r="B8" s="5" t="s">
        <v>13</v>
      </c>
      <c r="C8" s="13">
        <f>SQRT(C10*(1-C10)/(H1-1))</f>
        <v>0.09521904571390466</v>
      </c>
    </row>
    <row r="9" spans="1:3" ht="12.75">
      <c r="A9" s="4"/>
      <c r="B9" s="5" t="s">
        <v>3</v>
      </c>
      <c r="C9" s="13">
        <f>C10-ROUND(NORMSINV(1-(C5/2)),2)*C8</f>
        <v>0.4933706704007469</v>
      </c>
    </row>
    <row r="10" spans="1:3" ht="12.75">
      <c r="A10" s="4"/>
      <c r="B10" s="5" t="s">
        <v>4</v>
      </c>
      <c r="C10" s="13">
        <f>H2/H1</f>
        <v>0.68</v>
      </c>
    </row>
    <row r="11" spans="1:3" ht="12.75">
      <c r="A11" s="6"/>
      <c r="B11" s="7" t="s">
        <v>5</v>
      </c>
      <c r="C11" s="17">
        <f>C10+ROUND(NORMSINV(1-(C5/2)),2)*C8</f>
        <v>0.8666293295992532</v>
      </c>
    </row>
    <row r="12" ht="12.75">
      <c r="B12" s="1"/>
    </row>
    <row r="13" ht="12.75">
      <c r="B13" s="1"/>
    </row>
    <row r="14" ht="12.75">
      <c r="B14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E9" sqref="E9"/>
    </sheetView>
  </sheetViews>
  <sheetFormatPr defaultColWidth="9.140625" defaultRowHeight="12.75"/>
  <cols>
    <col min="3" max="3" width="9.140625" style="10" customWidth="1"/>
    <col min="8" max="8" width="9.57421875" style="0" customWidth="1"/>
    <col min="10" max="10" width="9.140625" style="10" customWidth="1"/>
  </cols>
  <sheetData>
    <row r="1" spans="2:15" ht="12.75">
      <c r="B1" s="1"/>
      <c r="E1" t="s">
        <v>2</v>
      </c>
      <c r="I1" s="1"/>
      <c r="N1" s="1" t="s">
        <v>9</v>
      </c>
      <c r="O1">
        <v>24</v>
      </c>
    </row>
    <row r="2" spans="2:15" ht="12.75">
      <c r="B2" s="9" t="s">
        <v>14</v>
      </c>
      <c r="C2" s="10">
        <v>100</v>
      </c>
      <c r="E2">
        <v>56</v>
      </c>
      <c r="I2" s="9" t="s">
        <v>14</v>
      </c>
      <c r="J2" s="10">
        <v>320</v>
      </c>
      <c r="N2" s="1" t="s">
        <v>10</v>
      </c>
      <c r="O2">
        <v>6</v>
      </c>
    </row>
    <row r="3" spans="2:10" ht="12.75">
      <c r="B3" s="1" t="s">
        <v>1</v>
      </c>
      <c r="C3" s="11">
        <v>0.95</v>
      </c>
      <c r="E3">
        <v>34</v>
      </c>
      <c r="I3" s="1" t="s">
        <v>1</v>
      </c>
      <c r="J3" s="11">
        <v>0.95</v>
      </c>
    </row>
    <row r="4" spans="2:9" ht="12.75">
      <c r="B4" s="1"/>
      <c r="E4">
        <v>45</v>
      </c>
      <c r="I4" s="1"/>
    </row>
    <row r="5" spans="1:10" ht="12.75">
      <c r="A5" s="3"/>
      <c r="B5" s="18" t="s">
        <v>18</v>
      </c>
      <c r="C5" s="12">
        <f>1-C3</f>
        <v>0.050000000000000044</v>
      </c>
      <c r="E5">
        <v>47</v>
      </c>
      <c r="H5" s="3"/>
      <c r="I5" s="18" t="s">
        <v>18</v>
      </c>
      <c r="J5" s="12">
        <f>1-J3</f>
        <v>0.050000000000000044</v>
      </c>
    </row>
    <row r="6" spans="1:10" ht="12.75">
      <c r="A6" s="4"/>
      <c r="B6" s="5" t="s">
        <v>6</v>
      </c>
      <c r="C6" s="13">
        <f>102-COUNTBLANK(E2:E103)</f>
        <v>7</v>
      </c>
      <c r="E6">
        <v>48</v>
      </c>
      <c r="H6" s="4"/>
      <c r="I6" s="5" t="s">
        <v>12</v>
      </c>
      <c r="J6" s="13">
        <f>O2</f>
        <v>6</v>
      </c>
    </row>
    <row r="7" spans="1:10" ht="12.75">
      <c r="A7" s="4"/>
      <c r="B7" s="8" t="s">
        <v>8</v>
      </c>
      <c r="C7" s="13">
        <f>C6-1</f>
        <v>6</v>
      </c>
      <c r="E7">
        <v>32</v>
      </c>
      <c r="H7" s="4"/>
      <c r="I7" s="8" t="s">
        <v>11</v>
      </c>
      <c r="J7" s="13">
        <f>O1-O2</f>
        <v>18</v>
      </c>
    </row>
    <row r="8" spans="1:10" ht="12.75">
      <c r="A8" s="4"/>
      <c r="B8" s="5" t="s">
        <v>7</v>
      </c>
      <c r="C8" s="13">
        <f>STDEV(E2:E103)</f>
        <v>8.34665601703261</v>
      </c>
      <c r="E8">
        <v>46</v>
      </c>
      <c r="H8" s="4"/>
      <c r="I8" s="5" t="s">
        <v>13</v>
      </c>
      <c r="J8" s="13">
        <f>SQRT(J10*(1-J10)/(O1-1))*SQRT((J2-O1)/J2)</f>
        <v>0.08683755448862673</v>
      </c>
    </row>
    <row r="9" spans="1:10" ht="12.75">
      <c r="A9" s="4"/>
      <c r="B9" s="5" t="s">
        <v>3</v>
      </c>
      <c r="C9" s="14">
        <f>C10-TINV(C5,C7)*SQRT((C2-C6)/C2)*C8/SQRT(C6)</f>
        <v>36.5557098086111</v>
      </c>
      <c r="H9" s="4"/>
      <c r="I9" s="5" t="s">
        <v>3</v>
      </c>
      <c r="J9" s="13">
        <f>J10-ROUND(NORMSINV(1-(J5/2)),2)*J8</f>
        <v>0.0797983932022916</v>
      </c>
    </row>
    <row r="10" spans="1:10" ht="12.75">
      <c r="A10" s="4"/>
      <c r="B10" s="5" t="s">
        <v>4</v>
      </c>
      <c r="C10" s="13">
        <f>AVERAGE(E2:E103)</f>
        <v>44</v>
      </c>
      <c r="H10" s="4"/>
      <c r="I10" s="5" t="s">
        <v>4</v>
      </c>
      <c r="J10" s="13">
        <f>O2/O1</f>
        <v>0.25</v>
      </c>
    </row>
    <row r="11" spans="1:10" ht="12.75">
      <c r="A11" s="6"/>
      <c r="B11" s="7" t="s">
        <v>5</v>
      </c>
      <c r="C11" s="15">
        <f>C10+TINV(C5,C7)*SQRT((C2-C6)/C2)*C8/SQRT(C6)</f>
        <v>51.4442901913889</v>
      </c>
      <c r="H11" s="6"/>
      <c r="I11" s="7" t="s">
        <v>5</v>
      </c>
      <c r="J11" s="17">
        <f>J10+ROUND(NORMSINV(1-(J5/2)),2)*J8</f>
        <v>0.4202016067977084</v>
      </c>
    </row>
    <row r="12" ht="12.75">
      <c r="B12" s="1"/>
    </row>
    <row r="13" ht="12.75">
      <c r="B13" s="1"/>
    </row>
    <row r="14" ht="12.75">
      <c r="B14" s="1"/>
    </row>
    <row r="24" ht="12.75">
      <c r="H24" s="16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7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2" max="2" width="9.140625" style="1" customWidth="1"/>
    <col min="3" max="3" width="9.140625" style="10" customWidth="1"/>
    <col min="8" max="8" width="9.140625" style="10" customWidth="1"/>
  </cols>
  <sheetData>
    <row r="2" spans="2:8" ht="12.75">
      <c r="B2" s="1" t="s">
        <v>15</v>
      </c>
      <c r="C2" s="10">
        <v>10</v>
      </c>
      <c r="G2" s="1" t="s">
        <v>15</v>
      </c>
      <c r="H2" s="10">
        <v>0.06</v>
      </c>
    </row>
    <row r="3" spans="2:8" ht="12.75">
      <c r="B3" s="1" t="s">
        <v>1</v>
      </c>
      <c r="C3" s="11">
        <v>0.99</v>
      </c>
      <c r="G3" s="1" t="s">
        <v>1</v>
      </c>
      <c r="H3" s="11">
        <v>0.95</v>
      </c>
    </row>
    <row r="4" spans="2:9" ht="12.75">
      <c r="B4" s="2" t="s">
        <v>0</v>
      </c>
      <c r="C4" s="10">
        <v>20</v>
      </c>
      <c r="G4" s="9" t="s">
        <v>16</v>
      </c>
      <c r="H4" s="10">
        <v>0.08</v>
      </c>
      <c r="I4" t="s">
        <v>17</v>
      </c>
    </row>
    <row r="5" ht="12.75">
      <c r="G5" s="1"/>
    </row>
    <row r="6" spans="1:8" ht="12.75">
      <c r="A6" s="3"/>
      <c r="B6" s="18" t="s">
        <v>18</v>
      </c>
      <c r="C6" s="12">
        <f>1-C3</f>
        <v>0.010000000000000009</v>
      </c>
      <c r="F6" s="3"/>
      <c r="G6" s="18" t="s">
        <v>18</v>
      </c>
      <c r="H6" s="12">
        <f>1-H3</f>
        <v>0.050000000000000044</v>
      </c>
    </row>
    <row r="7" spans="1:8" ht="12.75">
      <c r="A7" s="6"/>
      <c r="B7" s="7" t="s">
        <v>6</v>
      </c>
      <c r="C7" s="17">
        <f>ROUNDUP(((NORMSINV(1-C6/2)*C4/C2)^2),0)</f>
        <v>27</v>
      </c>
      <c r="F7" s="6"/>
      <c r="G7" s="7" t="s">
        <v>6</v>
      </c>
      <c r="H7" s="17">
        <f>ROUNDUP(((NORMSINV(1-H6/2)*SQRT(H4*(1-H4))/H2)^2),0)</f>
        <v>79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Björn Lantz</dc:creator>
  <cp:keywords/>
  <dc:description/>
  <cp:lastModifiedBy>Aude Plathner</cp:lastModifiedBy>
  <dcterms:created xsi:type="dcterms:W3CDTF">2004-11-29T12:28:51Z</dcterms:created>
  <dcterms:modified xsi:type="dcterms:W3CDTF">2018-03-05T08:49:31Z</dcterms:modified>
  <cp:category/>
  <cp:version/>
  <cp:contentType/>
  <cp:contentStatus/>
</cp:coreProperties>
</file>